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证券市场收益率 " sheetId="1" r:id="rId1"/>
  </sheets>
  <definedNames>
    <definedName name="_xlnm._FilterDatabase" hidden="1">#REF!</definedName>
    <definedName name="_Key1" hidden="1">#REF!</definedName>
    <definedName name="_Order1" hidden="1">255</definedName>
    <definedName name="_Sort" hidden="1">#REF!</definedName>
    <definedName name="_zl123" localSheetId="0">{"Client Name or Project Name"}</definedName>
    <definedName name="AccessDatabase" hidden="1">"A:\调整分录表.mdb"</definedName>
    <definedName name="AS2DocOpenMode" hidden="1">"AS2DocumentEdit"</definedName>
    <definedName name="Class" localSheetId="0">'证券市场收益率 '!#REF!</definedName>
    <definedName name="Print_Area_MI" localSheetId="0">#REF!</definedName>
    <definedName name="ProjectName" localSheetId="0">{"Client Name or Project Name"}</definedName>
    <definedName name="qqqq" localSheetId="0">{"Client Name or Project Name"}</definedName>
    <definedName name="TextRefCopyRangeCount" hidden="1">5</definedName>
    <definedName name="XREF_COLUMN_1" hidden="1">#REF!</definedName>
    <definedName name="XREF_COLUMN_2" hidden="1">#REF!</definedName>
    <definedName name="XRefActiveRow" hidden="1">#REF!</definedName>
    <definedName name="XRefColumnsCount" hidden="1">2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xxx" localSheetId="0" hidden="1">{"Demand",#N/A,TRUE,"MARKETING";"ESTL Sales",#N/A,TRUE,"MARKETING";"Sales Breakout",#N/A,TRUE,"MARKETING";"Pricing One",#N/A,TRUE,"MARKETING";"Pricing Two",#N/A,TRUE,"MARKETING";"Gross Margin",#N/A,TRUE,"MARKETING";"OPEX",#N/A,TRUE,"MARKETING";"EBIT",#N/A,TRUE,"MARKETING";"Depreciation",#N/A,TRUE,"MARKETING";"Working Cap",#N/A,TRUE,"MARKETING";"WC Gross Revenues",#N/A,TRUE,"MARKETING";"WC RTP Revenues",#N/A,TRUE,"MARKETING";"WC Funds",#N/A,TRUE,"MARKETING";"WC VAT Receivable",#N/A,TRUE,"MARKETING";"WC VAT Payable",#N/A,TRUE,"MARKETING"}</definedName>
    <definedName name="z" localSheetId="0" hidden="1">{"ops1",#N/A,TRUE,"PAMPILLA2";"ops2",#N/A,TRUE,"PAMPILLA2";"ops3",#N/A,TRUE,"PAMPILLA2";"ops4",#N/A,TRUE,"PAMPILLA2";"PL1",#N/A,TRUE,"PAMPILLA2";"PL2",#N/A,TRUE,"PAMPILLA2";"workcap",#N/A,TRUE,"PAMPILLA2";"assump1",#N/A,TRUE,"PAMPILLA2";"assump2",#N/A,TRUE,"PAMPILLA2";"assump3",#N/A,TRUE,"PAMPILLA2";"assump4",#N/A,TRUE,"PAMPILLA2";"assump5",#N/A,TRUE,"PAMPILLA2";"assump6",#N/A,TRUE,"PAMPILLA2";"assump7",#N/A,TRUE,"PAMPILLA2";"assump8",#N/A,TRUE,"PAMPILLA2";"assump9",#N/A,TRUE,"PAMPILLA2";"assump10",#N/A,TRUE,"PAMPILLA2";"assump11",#N/A,TRUE,"PAMPILLA2";"assump12",#N/A,TRUE,"PAMPILLA2";"deprec1",#N/A,TRUE,"PAMPILLA2";"matrix",#N/A,TRUE,"PAMPILLA2";"summary",#N/A,TRUE,"PAMPILLA2"}</definedName>
    <definedName name="报告表" localSheetId="0" hidden="1">{"Demand",#N/A,TRUE,"MARKETING";"ESTL Sales",#N/A,TRUE,"MARKETING";"Sales Breakout",#N/A,TRUE,"MARKETING";"Pricing One",#N/A,TRUE,"MARKETING";"Pricing Two",#N/A,TRUE,"MARKETING";"Gross Margin",#N/A,TRUE,"MARKETING";"OPEX",#N/A,TRUE,"MARKETING";"EBIT",#N/A,TRUE,"MARKETING";"Depreciation",#N/A,TRUE,"MARKETING";"Working Cap",#N/A,TRUE,"MARKETING";"WC Gross Revenues",#N/A,TRUE,"MARKETING";"WC RTP Revenues",#N/A,TRUE,"MARKETING";"WC Funds",#N/A,TRUE,"MARKETING";"WC VAT Receivable",#N/A,TRUE,"MARKETING";"WC VAT Payable",#N/A,TRUE,"MARKETING"}</definedName>
    <definedName name="华光" localSheetId="0">{"Client Name or Project Name"}</definedName>
    <definedName name="华光一" localSheetId="0" hidden="1">{"ops1",#N/A,TRUE,"PAMPILLA2";"ops2",#N/A,TRUE,"PAMPILLA2";"ops3",#N/A,TRUE,"PAMPILLA2";"ops4",#N/A,TRUE,"PAMPILLA2";"PL1",#N/A,TRUE,"PAMPILLA2";"PL2",#N/A,TRUE,"PAMPILLA2";"workcap",#N/A,TRUE,"PAMPILLA2";"assump1",#N/A,TRUE,"PAMPILLA2";"assump2",#N/A,TRUE,"PAMPILLA2";"assump3",#N/A,TRUE,"PAMPILLA2";"assump4",#N/A,TRUE,"PAMPILLA2";"assump5",#N/A,TRUE,"PAMPILLA2";"assump6",#N/A,TRUE,"PAMPILLA2";"assump7",#N/A,TRUE,"PAMPILLA2";"assump8",#N/A,TRUE,"PAMPILLA2";"assump9",#N/A,TRUE,"PAMPILLA2";"assump10",#N/A,TRUE,"PAMPILLA2";"assump11",#N/A,TRUE,"PAMPILLA2";"assump12",#N/A,TRUE,"PAMPILLA2";"deprec1",#N/A,TRUE,"PAMPILLA2";"matrix",#N/A,TRUE,"PAMPILLA2";"summary",#N/A,TRUE,"PAMPILLA2"}</definedName>
    <definedName name="净现金流量" localSheetId="0" hidden="1">{"Demand",#N/A,TRUE,"MARKETING";"ESTL Sales",#N/A,TRUE,"MARKETING";"Sales Breakout",#N/A,TRUE,"MARKETING";"Pricing One",#N/A,TRUE,"MARKETING";"Pricing Two",#N/A,TRUE,"MARKETING";"Gross Margin",#N/A,TRUE,"MARKETING";"OPEX",#N/A,TRUE,"MARKETING";"EBIT",#N/A,TRUE,"MARKETING";"Depreciation",#N/A,TRUE,"MARKETING";"Working Cap",#N/A,TRUE,"MARKETING";"WC Gross Revenues",#N/A,TRUE,"MARKETING";"WC RTP Revenues",#N/A,TRUE,"MARKETING";"WC Funds",#N/A,TRUE,"MARKETING";"WC VAT Receivable",#N/A,TRUE,"MARKETING";"WC VAT Payable",#N/A,TRUE,"MARKETING"}</definedName>
    <definedName name="现金流预测2" localSheetId="0">{"Client Name or Project Name"}</definedName>
    <definedName name="现金流预测22" localSheetId="0" hidden="1">{"Demand",#N/A,TRUE,"MARKETING";"ESTL Sales",#N/A,TRUE,"MARKETING";"Sales Breakout",#N/A,TRUE,"MARKETING";"Pricing One",#N/A,TRUE,"MARKETING";"Pricing Two",#N/A,TRUE,"MARKETING";"Gross Margin",#N/A,TRUE,"MARKETING";"OPEX",#N/A,TRUE,"MARKETING";"EBIT",#N/A,TRUE,"MARKETING";"Depreciation",#N/A,TRUE,"MARKETING";"Working Cap",#N/A,TRUE,"MARKETING";"WC Gross Revenues",#N/A,TRUE,"MARKETING";"WC RTP Revenues",#N/A,TRUE,"MARKETING";"WC Funds",#N/A,TRUE,"MARKETING";"WC VAT Receivable",#N/A,TRUE,"MARKETING";"WC VAT Payable",#N/A,TRUE,"MARKETING"}</definedName>
    <definedName name="预测期现金流量计算" localSheetId="0" hidden="1">{"ops1",#N/A,TRUE,"PAMPILLA2";"ops2",#N/A,TRUE,"PAMPILLA2";"ops3",#N/A,TRUE,"PAMPILLA2";"ops4",#N/A,TRUE,"PAMPILLA2";"PL1",#N/A,TRUE,"PAMPILLA2";"PL2",#N/A,TRUE,"PAMPILLA2";"workcap",#N/A,TRUE,"PAMPILLA2";"assump1",#N/A,TRUE,"PAMPILLA2";"assump2",#N/A,TRUE,"PAMPILLA2";"assump3",#N/A,TRUE,"PAMPILLA2";"assump4",#N/A,TRUE,"PAMPILLA2";"assump5",#N/A,TRUE,"PAMPILLA2";"assump6",#N/A,TRUE,"PAMPILLA2";"assump7",#N/A,TRUE,"PAMPILLA2";"assump8",#N/A,TRUE,"PAMPILLA2";"assump9",#N/A,TRUE,"PAMPILLA2";"assump10",#N/A,TRUE,"PAMPILLA2";"assump11",#N/A,TRUE,"PAMPILLA2";"assump12",#N/A,TRUE,"PAMPILLA2";"deprec1",#N/A,TRUE,"PAMPILLA2";"matrix",#N/A,TRUE,"PAMPILLA2";"summary",#N/A,TRUE,"PAMPILLA2"}</definedName>
    <definedName name="预测现金流量表" localSheetId="0" hidden="1">{"ops1",#N/A,TRUE,"PAMPILLA2";"ops2",#N/A,TRUE,"PAMPILLA2";"ops3",#N/A,TRUE,"PAMPILLA2";"ops4",#N/A,TRUE,"PAMPILLA2";"PL1",#N/A,TRUE,"PAMPILLA2";"PL2",#N/A,TRUE,"PAMPILLA2";"workcap",#N/A,TRUE,"PAMPILLA2";"assump1",#N/A,TRUE,"PAMPILLA2";"assump2",#N/A,TRUE,"PAMPILLA2";"assump3",#N/A,TRUE,"PAMPILLA2";"assump4",#N/A,TRUE,"PAMPILLA2";"assump5",#N/A,TRUE,"PAMPILLA2";"assump6",#N/A,TRUE,"PAMPILLA2";"assump7",#N/A,TRUE,"PAMPILLA2";"assump8",#N/A,TRUE,"PAMPILLA2";"assump9",#N/A,TRUE,"PAMPILLA2";"assump10",#N/A,TRUE,"PAMPILLA2";"assump11",#N/A,TRUE,"PAMPILLA2";"assump12",#N/A,TRUE,"PAMPILLA2";"deprec1",#N/A,TRUE,"PAMPILLA2";"matrix",#N/A,TRUE,"PAMPILLA2";"summary",#N/A,TRUE,"PAMPILLA2"}</definedName>
    <definedName name="证券市场1" hidden="1">{"Demand",#N/A,TRUE,"MARKETING";"ESTL Sales",#N/A,TRUE,"MARKETING";"Sales Breakout",#N/A,TRUE,"MARKETING";"Pricing One",#N/A,TRUE,"MARKETING";"Pricing Two",#N/A,TRUE,"MARKETING";"Gross Margin",#N/A,TRUE,"MARKETING";"OPEX",#N/A,TRUE,"MARKETING";"EBIT",#N/A,TRUE,"MARKETING";"Depreciation",#N/A,TRUE,"MARKETING";"Working Cap",#N/A,TRUE,"MARKETING";"WC Gross Revenues",#N/A,TRUE,"MARKETING";"WC RTP Revenues",#N/A,TRUE,"MARKETING";"WC Funds",#N/A,TRUE,"MARKETING";"WC VAT Receivable",#N/A,TRUE,"MARKETING";"WC VAT Payable",#N/A,TRUE,"MARKETING"}</definedName>
    <definedName name="主营成本我方数据" localSheetId="0">{"Client Name or Project Name"}</definedName>
  </definedNames>
  <calcPr calcId="144525"/>
</workbook>
</file>

<file path=xl/sharedStrings.xml><?xml version="1.0" encoding="utf-8"?>
<sst xmlns="http://schemas.openxmlformats.org/spreadsheetml/2006/main" count="47" uniqueCount="45">
  <si>
    <t>市场预期报酬率计算表</t>
  </si>
  <si>
    <t>序号</t>
  </si>
  <si>
    <t>年份</t>
  </si>
  <si>
    <t>深证成指</t>
  </si>
  <si>
    <t>上证综指</t>
  </si>
  <si>
    <t>年末收盘指数</t>
  </si>
  <si>
    <t>指数收益率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</si>
  <si>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</si>
  <si>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</si>
  <si>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</si>
  <si>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</si>
  <si>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</si>
  <si>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</si>
  <si>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</si>
  <si>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</si>
  <si>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</si>
  <si>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</si>
  <si>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</si>
  <si>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</si>
  <si>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</si>
  <si>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</si>
  <si>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</si>
  <si>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</si>
  <si>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</si>
  <si>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</si>
  <si>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</si>
  <si>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</si>
  <si>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</si>
  <si>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</si>
  <si>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</si>
  <si>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</si>
  <si>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015年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</si>
  <si>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016年</t>
    </r>
  </si>
  <si>
    <t>2017年</t>
  </si>
  <si>
    <t>2018年</t>
  </si>
  <si>
    <t>2019年</t>
  </si>
  <si>
    <t>2020年</t>
  </si>
  <si>
    <t>算术平均数</t>
  </si>
  <si>
    <t>几何平均数</t>
  </si>
  <si>
    <t>深市市值（亿元）</t>
  </si>
  <si>
    <t>沪市市值（亿元）</t>
  </si>
  <si>
    <t>深市比例</t>
  </si>
  <si>
    <t>沪市比例</t>
  </si>
  <si>
    <t>Rm</t>
  </si>
  <si>
    <t>ERP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</si>
</sst>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4"/>
      <color indexed="8"/>
      <name val="仿宋_GB2312"/>
      <charset val="134"/>
    </font>
    <font>
      <sz val="11"/>
      <color indexed="8"/>
      <name val="宋体"/>
      <charset val="134"/>
    </font>
    <font>
      <sz val="10"/>
      <color indexed="8"/>
      <name val="Arial Narrow"/>
      <charset val="0"/>
    </font>
    <font>
      <sz val="12"/>
      <color indexed="8"/>
      <name val="Arial Narrow"/>
      <charset val="0"/>
    </font>
    <font>
      <sz val="10"/>
      <name val="Times New Roman"/>
      <charset val="0"/>
    </font>
    <font>
      <sz val="11"/>
      <color indexed="8"/>
      <name val="Arial Narrow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4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13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36"/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2" fillId="0" borderId="2" xfId="49" applyFont="1" applyBorder="1">
      <alignment vertical="center"/>
    </xf>
    <xf numFmtId="0" fontId="3" fillId="0" borderId="2" xfId="49" applyFont="1" applyBorder="1" applyAlignment="1">
      <alignment horizontal="right" vertical="center"/>
    </xf>
    <xf numFmtId="0" fontId="4" fillId="0" borderId="2" xfId="49" applyFont="1" applyBorder="1" applyAlignment="1">
      <alignment horizontal="right" vertical="center"/>
    </xf>
    <xf numFmtId="4" fontId="3" fillId="0" borderId="2" xfId="49" applyNumberFormat="1" applyFont="1" applyBorder="1" applyAlignment="1">
      <alignment horizontal="right" vertical="center"/>
    </xf>
    <xf numFmtId="10" fontId="3" fillId="0" borderId="2" xfId="49" applyNumberFormat="1" applyFont="1" applyBorder="1" applyAlignment="1">
      <alignment horizontal="right" vertical="center"/>
    </xf>
    <xf numFmtId="0" fontId="2" fillId="0" borderId="2" xfId="49" applyFont="1" applyFill="1" applyBorder="1" applyAlignment="1">
      <alignment horizontal="center" vertical="center"/>
    </xf>
    <xf numFmtId="4" fontId="3" fillId="0" borderId="2" xfId="49" applyNumberFormat="1" applyFont="1" applyFill="1" applyBorder="1" applyAlignment="1">
      <alignment horizontal="right" vertical="center"/>
    </xf>
    <xf numFmtId="0" fontId="5" fillId="0" borderId="2" xfId="52" applyFont="1" applyFill="1" applyBorder="1" applyAlignment="1">
      <alignment horizontal="center" vertical="center"/>
    </xf>
    <xf numFmtId="43" fontId="5" fillId="0" borderId="2" xfId="53" applyFont="1" applyBorder="1" applyAlignment="1">
      <alignment vertical="center"/>
    </xf>
    <xf numFmtId="10" fontId="5" fillId="0" borderId="2" xfId="52" applyNumberFormat="1" applyFont="1" applyBorder="1" applyAlignment="1">
      <alignment horizontal="right" vertical="center"/>
    </xf>
    <xf numFmtId="43" fontId="5" fillId="0" borderId="2" xfId="53" applyFont="1" applyBorder="1" applyAlignment="1">
      <alignment horizontal="right" vertical="center"/>
    </xf>
    <xf numFmtId="43" fontId="5" fillId="0" borderId="2" xfId="53" applyFont="1" applyFill="1" applyBorder="1" applyAlignment="1">
      <alignment vertical="center"/>
    </xf>
    <xf numFmtId="10" fontId="5" fillId="0" borderId="2" xfId="52" applyNumberFormat="1" applyFont="1" applyFill="1" applyBorder="1" applyAlignment="1">
      <alignment horizontal="right" vertical="center"/>
    </xf>
    <xf numFmtId="43" fontId="5" fillId="0" borderId="2" xfId="53" applyFont="1" applyFill="1" applyBorder="1" applyAlignment="1">
      <alignment horizontal="right" vertical="center"/>
    </xf>
    <xf numFmtId="31" fontId="2" fillId="0" borderId="2" xfId="49" applyNumberFormat="1" applyFont="1" applyFill="1" applyBorder="1" applyAlignment="1">
      <alignment horizontal="center" vertical="center"/>
    </xf>
    <xf numFmtId="10" fontId="3" fillId="0" borderId="2" xfId="49" applyNumberFormat="1" applyFont="1" applyFill="1" applyBorder="1" applyAlignment="1">
      <alignment horizontal="right" vertical="center"/>
    </xf>
    <xf numFmtId="10" fontId="6" fillId="0" borderId="2" xfId="13" applyNumberFormat="1" applyFont="1" applyBorder="1" applyAlignment="1">
      <alignment horizontal="right" vertical="center"/>
    </xf>
    <xf numFmtId="0" fontId="6" fillId="0" borderId="2" xfId="49" applyFont="1" applyFill="1" applyBorder="1" applyAlignment="1">
      <alignment horizontal="right" vertical="center"/>
    </xf>
    <xf numFmtId="0" fontId="6" fillId="0" borderId="2" xfId="49" applyFont="1" applyBorder="1" applyAlignment="1">
      <alignment horizontal="right" vertical="center"/>
    </xf>
    <xf numFmtId="10" fontId="6" fillId="0" borderId="2" xfId="49" applyNumberFormat="1" applyFont="1" applyBorder="1" applyAlignment="1">
      <alignment horizontal="right" vertical="center"/>
    </xf>
    <xf numFmtId="10" fontId="0" fillId="0" borderId="0" xfId="36" applyNumberForma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折现率 (version 1)" xfId="52"/>
    <cellStyle name="千位分隔 2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I29" sqref="I29"/>
    </sheetView>
  </sheetViews>
  <sheetFormatPr defaultColWidth="9" defaultRowHeight="14.25"/>
  <cols>
    <col min="1" max="1" width="9" style="1"/>
    <col min="2" max="2" width="17.625" style="1" customWidth="1"/>
    <col min="3" max="3" width="12.375" style="1" customWidth="1"/>
    <col min="4" max="4" width="14.375" style="1" customWidth="1"/>
    <col min="5" max="5" width="11.375" style="1" customWidth="1"/>
    <col min="6" max="6" width="10.25" style="1" customWidth="1"/>
    <col min="7" max="7" width="9" style="1"/>
    <col min="8" max="8" width="11.375" style="1" customWidth="1"/>
    <col min="9" max="9" width="10.125" style="1" customWidth="1"/>
    <col min="10" max="16384" width="9" style="1"/>
  </cols>
  <sheetData>
    <row r="1" spans="9:9">
      <c r="I1" s="26"/>
    </row>
    <row r="2" ht="18.75" spans="1:6">
      <c r="A2" s="2" t="s">
        <v>0</v>
      </c>
      <c r="B2" s="2"/>
      <c r="C2" s="2"/>
      <c r="D2" s="2"/>
      <c r="E2" s="2"/>
      <c r="F2" s="2"/>
    </row>
    <row r="3" spans="1:6">
      <c r="A3" s="3" t="s">
        <v>1</v>
      </c>
      <c r="B3" s="3" t="s">
        <v>2</v>
      </c>
      <c r="C3" s="4" t="s">
        <v>3</v>
      </c>
      <c r="D3" s="4"/>
      <c r="E3" s="4" t="s">
        <v>4</v>
      </c>
      <c r="F3" s="4"/>
    </row>
    <row r="4" spans="1:6">
      <c r="A4" s="5"/>
      <c r="B4" s="5"/>
      <c r="C4" s="6" t="s">
        <v>5</v>
      </c>
      <c r="D4" s="6" t="s">
        <v>6</v>
      </c>
      <c r="E4" s="6" t="s">
        <v>5</v>
      </c>
      <c r="F4" s="6" t="s">
        <v>6</v>
      </c>
    </row>
    <row r="5" ht="15.75" spans="1:6">
      <c r="A5" s="4">
        <v>1</v>
      </c>
      <c r="B5" s="4" t="s">
        <v>7</v>
      </c>
      <c r="C5" s="7">
        <v>963.57</v>
      </c>
      <c r="D5" s="8"/>
      <c r="E5" s="7">
        <v>292.75</v>
      </c>
      <c r="F5" s="8"/>
    </row>
    <row r="6" spans="1:6">
      <c r="A6" s="4">
        <v>2</v>
      </c>
      <c r="B6" s="4" t="s">
        <v>8</v>
      </c>
      <c r="C6" s="9">
        <v>2309.77</v>
      </c>
      <c r="D6" s="10">
        <f t="shared" ref="D6:D34" si="0">C6/C5-1</f>
        <v>1.3970962151167</v>
      </c>
      <c r="E6" s="7">
        <v>780.39</v>
      </c>
      <c r="F6" s="10">
        <f t="shared" ref="F6:F34" si="1">E6/E5-1</f>
        <v>1.66572160546541</v>
      </c>
    </row>
    <row r="7" spans="1:6">
      <c r="A7" s="4">
        <v>3</v>
      </c>
      <c r="B7" s="4" t="s">
        <v>9</v>
      </c>
      <c r="C7" s="9">
        <v>2225.38</v>
      </c>
      <c r="D7" s="10">
        <f t="shared" si="0"/>
        <v>-0.0365361053265043</v>
      </c>
      <c r="E7" s="7">
        <v>833.8</v>
      </c>
      <c r="F7" s="10">
        <f t="shared" si="1"/>
        <v>0.0684401389049065</v>
      </c>
    </row>
    <row r="8" spans="1:6">
      <c r="A8" s="4">
        <v>4</v>
      </c>
      <c r="B8" s="4" t="s">
        <v>10</v>
      </c>
      <c r="C8" s="9">
        <v>1271.05</v>
      </c>
      <c r="D8" s="10">
        <f t="shared" si="0"/>
        <v>-0.428839119611033</v>
      </c>
      <c r="E8" s="7">
        <v>647.87</v>
      </c>
      <c r="F8" s="10">
        <f t="shared" si="1"/>
        <v>-0.222991124970017</v>
      </c>
    </row>
    <row r="9" spans="1:6">
      <c r="A9" s="4">
        <v>5</v>
      </c>
      <c r="B9" s="4" t="s">
        <v>11</v>
      </c>
      <c r="C9" s="7">
        <v>987.75</v>
      </c>
      <c r="D9" s="10">
        <f t="shared" si="0"/>
        <v>-0.222886589827308</v>
      </c>
      <c r="E9" s="7">
        <v>555.28</v>
      </c>
      <c r="F9" s="10">
        <f t="shared" si="1"/>
        <v>-0.142914473582663</v>
      </c>
    </row>
    <row r="10" spans="1:6">
      <c r="A10" s="4">
        <v>6</v>
      </c>
      <c r="B10" s="4" t="s">
        <v>12</v>
      </c>
      <c r="C10" s="9">
        <v>3217.54</v>
      </c>
      <c r="D10" s="10">
        <f t="shared" si="0"/>
        <v>2.257443685143</v>
      </c>
      <c r="E10" s="7">
        <v>917.02</v>
      </c>
      <c r="F10" s="10">
        <f t="shared" si="1"/>
        <v>0.651455121740383</v>
      </c>
    </row>
    <row r="11" spans="1:6">
      <c r="A11" s="4">
        <v>7</v>
      </c>
      <c r="B11" s="4" t="s">
        <v>13</v>
      </c>
      <c r="C11" s="9">
        <v>4184.84</v>
      </c>
      <c r="D11" s="10">
        <f t="shared" si="0"/>
        <v>0.300633403158935</v>
      </c>
      <c r="E11" s="9">
        <v>1194.1</v>
      </c>
      <c r="F11" s="10">
        <f t="shared" si="1"/>
        <v>0.302152624806438</v>
      </c>
    </row>
    <row r="12" spans="1:6">
      <c r="A12" s="4">
        <v>8</v>
      </c>
      <c r="B12" s="4" t="s">
        <v>14</v>
      </c>
      <c r="C12" s="9">
        <v>2949.31</v>
      </c>
      <c r="D12" s="10">
        <f t="shared" si="0"/>
        <v>-0.295239483468902</v>
      </c>
      <c r="E12" s="9">
        <v>1146.69</v>
      </c>
      <c r="F12" s="10">
        <f t="shared" si="1"/>
        <v>-0.0397035424168829</v>
      </c>
    </row>
    <row r="13" spans="1:6">
      <c r="A13" s="4">
        <v>9</v>
      </c>
      <c r="B13" s="4" t="s">
        <v>15</v>
      </c>
      <c r="C13" s="9">
        <v>3369.61</v>
      </c>
      <c r="D13" s="10">
        <f t="shared" si="0"/>
        <v>0.142507908629476</v>
      </c>
      <c r="E13" s="9">
        <v>1366.57</v>
      </c>
      <c r="F13" s="10">
        <f t="shared" si="1"/>
        <v>0.191751912025046</v>
      </c>
    </row>
    <row r="14" spans="1:6">
      <c r="A14" s="4">
        <v>10</v>
      </c>
      <c r="B14" s="4" t="s">
        <v>16</v>
      </c>
      <c r="C14" s="9">
        <v>4752.75</v>
      </c>
      <c r="D14" s="10">
        <f t="shared" si="0"/>
        <v>0.410474802721977</v>
      </c>
      <c r="E14" s="9">
        <v>2073.48</v>
      </c>
      <c r="F14" s="10">
        <f t="shared" si="1"/>
        <v>0.517287808162041</v>
      </c>
    </row>
    <row r="15" spans="1:6">
      <c r="A15" s="4">
        <v>11</v>
      </c>
      <c r="B15" s="4" t="s">
        <v>17</v>
      </c>
      <c r="C15" s="9">
        <v>3325.66</v>
      </c>
      <c r="D15" s="10">
        <f t="shared" si="0"/>
        <v>-0.30026616169586</v>
      </c>
      <c r="E15" s="9">
        <v>1645.97</v>
      </c>
      <c r="F15" s="10">
        <f t="shared" si="1"/>
        <v>-0.206179948685302</v>
      </c>
    </row>
    <row r="16" spans="1:6">
      <c r="A16" s="4">
        <v>12</v>
      </c>
      <c r="B16" s="4" t="s">
        <v>18</v>
      </c>
      <c r="C16" s="9">
        <v>2795.3</v>
      </c>
      <c r="D16" s="10">
        <f t="shared" si="0"/>
        <v>-0.15947511170715</v>
      </c>
      <c r="E16" s="9">
        <v>1357.65</v>
      </c>
      <c r="F16" s="10">
        <f t="shared" si="1"/>
        <v>-0.175167226620169</v>
      </c>
    </row>
    <row r="17" spans="1:6">
      <c r="A17" s="4">
        <v>13</v>
      </c>
      <c r="B17" s="4" t="s">
        <v>19</v>
      </c>
      <c r="C17" s="9">
        <v>3479.8</v>
      </c>
      <c r="D17" s="10">
        <f t="shared" si="0"/>
        <v>0.244875326440811</v>
      </c>
      <c r="E17" s="9">
        <v>1497.04</v>
      </c>
      <c r="F17" s="10">
        <f t="shared" si="1"/>
        <v>0.102670054874231</v>
      </c>
    </row>
    <row r="18" spans="1:6">
      <c r="A18" s="4">
        <v>14</v>
      </c>
      <c r="B18" s="4" t="s">
        <v>20</v>
      </c>
      <c r="C18" s="9">
        <v>3067.57</v>
      </c>
      <c r="D18" s="10">
        <f t="shared" si="0"/>
        <v>-0.118463704810621</v>
      </c>
      <c r="E18" s="9">
        <v>1266.5</v>
      </c>
      <c r="F18" s="10">
        <f t="shared" si="1"/>
        <v>-0.153997221183135</v>
      </c>
    </row>
    <row r="19" spans="1:6">
      <c r="A19" s="4">
        <v>15</v>
      </c>
      <c r="B19" s="4" t="s">
        <v>21</v>
      </c>
      <c r="C19" s="9">
        <v>2863.61</v>
      </c>
      <c r="D19" s="10">
        <f t="shared" si="0"/>
        <v>-0.0664891102729522</v>
      </c>
      <c r="E19" s="9">
        <v>1161.06</v>
      </c>
      <c r="F19" s="10">
        <f t="shared" si="1"/>
        <v>-0.083253059613107</v>
      </c>
    </row>
    <row r="20" spans="1:6">
      <c r="A20" s="11">
        <v>16</v>
      </c>
      <c r="B20" s="4" t="s">
        <v>22</v>
      </c>
      <c r="C20" s="12">
        <v>6647.14</v>
      </c>
      <c r="D20" s="10">
        <f t="shared" si="0"/>
        <v>1.32124486225429</v>
      </c>
      <c r="E20" s="12">
        <v>2675.47</v>
      </c>
      <c r="F20" s="10">
        <f t="shared" si="1"/>
        <v>1.30433397068196</v>
      </c>
    </row>
    <row r="21" spans="1:6">
      <c r="A21" s="11">
        <v>17</v>
      </c>
      <c r="B21" s="4" t="s">
        <v>23</v>
      </c>
      <c r="C21" s="12">
        <v>17700.62</v>
      </c>
      <c r="D21" s="10">
        <f t="shared" si="0"/>
        <v>1.6628926124619</v>
      </c>
      <c r="E21" s="12">
        <v>5261.56</v>
      </c>
      <c r="F21" s="10">
        <f t="shared" si="1"/>
        <v>0.966592785566648</v>
      </c>
    </row>
    <row r="22" spans="1:6">
      <c r="A22" s="11">
        <v>18</v>
      </c>
      <c r="B22" s="4" t="s">
        <v>24</v>
      </c>
      <c r="C22" s="12">
        <v>6485.51</v>
      </c>
      <c r="D22" s="10">
        <f t="shared" si="0"/>
        <v>-0.633599840005604</v>
      </c>
      <c r="E22" s="12">
        <v>1820.81</v>
      </c>
      <c r="F22" s="10">
        <f t="shared" si="1"/>
        <v>-0.653941036498681</v>
      </c>
    </row>
    <row r="23" spans="1:6">
      <c r="A23" s="11">
        <v>19</v>
      </c>
      <c r="B23" s="4" t="s">
        <v>25</v>
      </c>
      <c r="C23" s="12">
        <v>13699.97</v>
      </c>
      <c r="D23" s="10">
        <f t="shared" si="0"/>
        <v>1.11239671205503</v>
      </c>
      <c r="E23" s="12">
        <v>3277.14</v>
      </c>
      <c r="F23" s="10">
        <f t="shared" si="1"/>
        <v>0.799825352453029</v>
      </c>
    </row>
    <row r="24" spans="1:6">
      <c r="A24" s="11">
        <v>20</v>
      </c>
      <c r="B24" s="4" t="s">
        <v>26</v>
      </c>
      <c r="C24" s="12">
        <v>12458.55</v>
      </c>
      <c r="D24" s="10">
        <f t="shared" si="0"/>
        <v>-0.0906147969667087</v>
      </c>
      <c r="E24" s="12">
        <v>2808.08</v>
      </c>
      <c r="F24" s="10">
        <f t="shared" si="1"/>
        <v>-0.143130900724412</v>
      </c>
    </row>
    <row r="25" spans="1:6">
      <c r="A25" s="11">
        <v>21</v>
      </c>
      <c r="B25" s="4" t="s">
        <v>27</v>
      </c>
      <c r="C25" s="12">
        <v>8918.82</v>
      </c>
      <c r="D25" s="10">
        <f t="shared" si="0"/>
        <v>-0.284120543722985</v>
      </c>
      <c r="E25" s="12">
        <v>2199.42</v>
      </c>
      <c r="F25" s="10">
        <f t="shared" si="1"/>
        <v>-0.216753083957722</v>
      </c>
    </row>
    <row r="26" spans="1:6">
      <c r="A26" s="11">
        <v>22</v>
      </c>
      <c r="B26" s="4" t="s">
        <v>28</v>
      </c>
      <c r="C26" s="12">
        <v>9116.48</v>
      </c>
      <c r="D26" s="10">
        <f t="shared" si="0"/>
        <v>0.0221621245859878</v>
      </c>
      <c r="E26" s="12">
        <v>2269.13</v>
      </c>
      <c r="F26" s="10">
        <f t="shared" si="1"/>
        <v>0.0316947195169637</v>
      </c>
    </row>
    <row r="27" spans="1:6">
      <c r="A27" s="13">
        <v>23</v>
      </c>
      <c r="B27" s="4" t="s">
        <v>29</v>
      </c>
      <c r="C27" s="14">
        <v>8121.79</v>
      </c>
      <c r="D27" s="15">
        <f t="shared" si="0"/>
        <v>-0.109108998209835</v>
      </c>
      <c r="E27" s="16">
        <v>2115.98</v>
      </c>
      <c r="F27" s="15">
        <f t="shared" si="1"/>
        <v>-0.0674928276476007</v>
      </c>
    </row>
    <row r="28" spans="1:6">
      <c r="A28" s="13">
        <v>24</v>
      </c>
      <c r="B28" s="4" t="s">
        <v>30</v>
      </c>
      <c r="C28" s="17">
        <v>11014.62</v>
      </c>
      <c r="D28" s="18">
        <f t="shared" si="0"/>
        <v>0.356181334410272</v>
      </c>
      <c r="E28" s="19">
        <v>3234.68</v>
      </c>
      <c r="F28" s="15">
        <f t="shared" si="1"/>
        <v>0.528691197459333</v>
      </c>
    </row>
    <row r="29" spans="1:6">
      <c r="A29" s="13">
        <v>25</v>
      </c>
      <c r="B29" s="11" t="s">
        <v>31</v>
      </c>
      <c r="C29" s="17">
        <v>10050.98</v>
      </c>
      <c r="D29" s="18">
        <f t="shared" si="0"/>
        <v>-0.0874873577118412</v>
      </c>
      <c r="E29" s="19">
        <v>3539.18</v>
      </c>
      <c r="F29" s="15">
        <f t="shared" si="1"/>
        <v>0.0941360505521411</v>
      </c>
    </row>
    <row r="30" spans="1:6">
      <c r="A30" s="13">
        <v>26</v>
      </c>
      <c r="B30" s="11" t="s">
        <v>32</v>
      </c>
      <c r="C30" s="17">
        <v>10177.14</v>
      </c>
      <c r="D30" s="18">
        <f t="shared" si="0"/>
        <v>0.0125520098537655</v>
      </c>
      <c r="E30" s="19">
        <v>3103.64</v>
      </c>
      <c r="F30" s="15">
        <f t="shared" si="1"/>
        <v>-0.123062404285738</v>
      </c>
    </row>
    <row r="31" spans="1:6">
      <c r="A31" s="13">
        <v>27</v>
      </c>
      <c r="B31" s="20" t="s">
        <v>33</v>
      </c>
      <c r="C31" s="17">
        <v>11040.45</v>
      </c>
      <c r="D31" s="18">
        <f t="shared" si="0"/>
        <v>0.0848283505975158</v>
      </c>
      <c r="E31" s="19">
        <v>3307.17</v>
      </c>
      <c r="F31" s="15">
        <f t="shared" si="1"/>
        <v>0.0655778376358083</v>
      </c>
    </row>
    <row r="32" spans="1:6">
      <c r="A32" s="13">
        <v>28</v>
      </c>
      <c r="B32" s="20" t="s">
        <v>34</v>
      </c>
      <c r="C32" s="17">
        <v>7239.79</v>
      </c>
      <c r="D32" s="18">
        <f t="shared" si="0"/>
        <v>-0.344248649285129</v>
      </c>
      <c r="E32" s="19">
        <v>2493.9</v>
      </c>
      <c r="F32" s="15">
        <f t="shared" si="1"/>
        <v>-0.245911156668693</v>
      </c>
    </row>
    <row r="33" spans="1:6">
      <c r="A33" s="13">
        <v>29</v>
      </c>
      <c r="B33" s="20" t="s">
        <v>35</v>
      </c>
      <c r="C33" s="17">
        <v>10430.77</v>
      </c>
      <c r="D33" s="18">
        <f t="shared" si="0"/>
        <v>0.440755878278237</v>
      </c>
      <c r="E33" s="19">
        <v>3050.12</v>
      </c>
      <c r="F33" s="15">
        <f t="shared" si="1"/>
        <v>0.223032198564497</v>
      </c>
    </row>
    <row r="34" spans="1:6">
      <c r="A34" s="13">
        <v>30</v>
      </c>
      <c r="B34" s="20" t="s">
        <v>36</v>
      </c>
      <c r="C34" s="17">
        <v>14470.68</v>
      </c>
      <c r="D34" s="18">
        <f t="shared" si="0"/>
        <v>0.387306977337244</v>
      </c>
      <c r="E34" s="19">
        <v>3473.07</v>
      </c>
      <c r="F34" s="15">
        <f t="shared" si="1"/>
        <v>0.138666675409492</v>
      </c>
    </row>
    <row r="35" spans="1:6">
      <c r="A35" s="11" t="s">
        <v>37</v>
      </c>
      <c r="B35" s="11"/>
      <c r="C35" s="11"/>
      <c r="D35" s="21">
        <f>AVERAGE(D6:D34)</f>
        <v>0.240550918290438</v>
      </c>
      <c r="E35" s="21"/>
      <c r="F35" s="10">
        <f>AVERAGE(F6:F34)</f>
        <v>0.178535587826352</v>
      </c>
    </row>
    <row r="36" ht="16.5" spans="1:6">
      <c r="A36" s="11" t="s">
        <v>38</v>
      </c>
      <c r="B36" s="11"/>
      <c r="C36" s="11"/>
      <c r="D36" s="22">
        <f>POWER((C34/C5),1/29)-1</f>
        <v>0.097924835982732</v>
      </c>
      <c r="E36" s="18"/>
      <c r="F36" s="22">
        <f>POWER((E34/E5),1/29)-1</f>
        <v>0.0890352890900752</v>
      </c>
    </row>
    <row r="37" ht="16.5" spans="1:6">
      <c r="A37" s="11" t="s">
        <v>39</v>
      </c>
      <c r="B37" s="11"/>
      <c r="C37" s="11"/>
      <c r="D37" s="12">
        <v>341916.57</v>
      </c>
      <c r="E37" s="23"/>
      <c r="F37" s="24"/>
    </row>
    <row r="38" ht="16.5" spans="1:6">
      <c r="A38" s="11" t="s">
        <v>40</v>
      </c>
      <c r="B38" s="11"/>
      <c r="C38" s="11"/>
      <c r="D38" s="12">
        <v>455321.59</v>
      </c>
      <c r="E38" s="23"/>
      <c r="F38" s="24"/>
    </row>
    <row r="39" ht="16.5" spans="1:6">
      <c r="A39" s="4" t="s">
        <v>41</v>
      </c>
      <c r="B39" s="4"/>
      <c r="C39" s="4"/>
      <c r="D39" s="10">
        <f>D37/(D37+D38)</f>
        <v>0.428876322227225</v>
      </c>
      <c r="E39" s="24"/>
      <c r="F39" s="24"/>
    </row>
    <row r="40" ht="16.5" spans="1:6">
      <c r="A40" s="4" t="s">
        <v>42</v>
      </c>
      <c r="B40" s="4"/>
      <c r="C40" s="4"/>
      <c r="D40" s="10">
        <f>1-D39</f>
        <v>0.571123677772775</v>
      </c>
      <c r="E40" s="24"/>
      <c r="F40" s="24"/>
    </row>
    <row r="41" ht="16.5" spans="1:6">
      <c r="A41" s="4" t="s">
        <v>43</v>
      </c>
      <c r="B41" s="4"/>
      <c r="C41" s="4"/>
      <c r="D41" s="22">
        <f>F36*D40+D36*D39</f>
        <v>0.0928478052676643</v>
      </c>
      <c r="E41" s="24"/>
      <c r="F41" s="24"/>
    </row>
    <row r="42" ht="16.5" spans="1:6">
      <c r="A42" s="4" t="s">
        <v>44</v>
      </c>
      <c r="B42" s="4"/>
      <c r="C42" s="4"/>
      <c r="D42" s="25"/>
      <c r="E42" s="6"/>
      <c r="F42" s="6"/>
    </row>
  </sheetData>
  <mergeCells count="13">
    <mergeCell ref="A2:F2"/>
    <mergeCell ref="C3:D3"/>
    <mergeCell ref="E3:F3"/>
    <mergeCell ref="A35:C35"/>
    <mergeCell ref="A36:C36"/>
    <mergeCell ref="A37:C37"/>
    <mergeCell ref="A38:C38"/>
    <mergeCell ref="A39:C39"/>
    <mergeCell ref="A40:C40"/>
    <mergeCell ref="A41:C41"/>
    <mergeCell ref="A42:C42"/>
    <mergeCell ref="A3:A4"/>
    <mergeCell ref="B3:B4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证券市场收益率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dh-cui</dc:creator>
  <cp:lastModifiedBy>dh-cui</cp:lastModifiedBy>
  <dcterms:created xsi:type="dcterms:W3CDTF">2021-03-11T05:58:00Z</dcterms:created>
  <dcterms:modified xsi:type="dcterms:W3CDTF">2021-03-11T06:26:56Z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